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ourt\OneDrive - IUCN International Union for Conservation of Nature\Documents\1. 2021 UICN\PROYECTOS SUR\BRIDGE\Publicaciones\"/>
    </mc:Choice>
  </mc:AlternateContent>
  <bookViews>
    <workbookView xWindow="0" yWindow="0" windowWidth="20490" windowHeight="7410" tabRatio="819" activeTab="3"/>
  </bookViews>
  <sheets>
    <sheet name="No Coop (Pres)" sheetId="22" r:id="rId1"/>
    <sheet name="Coop (Pres)" sheetId="23" r:id="rId2"/>
    <sheet name="BOAT CUALITATIVO" sheetId="17" r:id="rId3"/>
    <sheet name="BOAT ECONÓMICO" sheetId="21" r:id="rId4"/>
  </sheets>
  <definedNames>
    <definedName name="_xlnm._FilterDatabase" localSheetId="1" hidden="1">'Coop (Pres)'!$C$4:$C$9</definedName>
    <definedName name="_xlnm._FilterDatabase" localSheetId="0" hidden="1">'No Coop (Pres)'!$C$4:$C$9</definedName>
    <definedName name="_xlnm.Print_Area" localSheetId="1">'Coop (Pres)'!$B$2:$Q$14</definedName>
    <definedName name="_xlnm.Print_Area" localSheetId="0">'No Coop (Pres)'!$B$2:$P$13</definedName>
  </definedNames>
  <calcPr calcId="162913"/>
</workbook>
</file>

<file path=xl/calcChain.xml><?xml version="1.0" encoding="utf-8"?>
<calcChain xmlns="http://schemas.openxmlformats.org/spreadsheetml/2006/main">
  <c r="D14" i="23" l="1"/>
  <c r="Q10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P11" i="23"/>
  <c r="O11" i="23"/>
  <c r="Q9" i="23"/>
  <c r="Q8" i="23"/>
  <c r="Q7" i="23"/>
  <c r="Q6" i="23"/>
  <c r="Q5" i="23"/>
  <c r="Q4" i="23"/>
  <c r="D13" i="23" l="1"/>
  <c r="O10" i="22"/>
  <c r="N10" i="22"/>
  <c r="M10" i="22"/>
  <c r="L10" i="22"/>
  <c r="K10" i="22"/>
  <c r="J10" i="22"/>
  <c r="I10" i="22"/>
  <c r="H10" i="22"/>
  <c r="G10" i="22"/>
  <c r="F10" i="22"/>
  <c r="E10" i="22"/>
  <c r="D10" i="22"/>
  <c r="D13" i="22" s="1"/>
  <c r="C10" i="22"/>
  <c r="D12" i="22" s="1"/>
  <c r="P9" i="22"/>
  <c r="P8" i="22"/>
  <c r="P7" i="22"/>
  <c r="P6" i="22"/>
  <c r="P5" i="22"/>
  <c r="P4" i="22"/>
  <c r="C13" i="21" l="1"/>
  <c r="M4" i="21"/>
  <c r="J9" i="21"/>
  <c r="F9" i="21"/>
  <c r="L8" i="21"/>
  <c r="L9" i="21" s="1"/>
  <c r="K8" i="21"/>
  <c r="K9" i="21" s="1"/>
  <c r="J8" i="21"/>
  <c r="I8" i="21"/>
  <c r="I9" i="21" s="1"/>
  <c r="H8" i="21"/>
  <c r="H9" i="21" s="1"/>
  <c r="G8" i="21"/>
  <c r="G9" i="21" s="1"/>
  <c r="F8" i="21"/>
  <c r="E8" i="21"/>
  <c r="E9" i="21" s="1"/>
  <c r="D8" i="21"/>
  <c r="D9" i="21" s="1"/>
  <c r="L7" i="21"/>
  <c r="K7" i="21"/>
  <c r="J7" i="21"/>
  <c r="I7" i="21"/>
  <c r="H7" i="21"/>
  <c r="G7" i="21"/>
  <c r="F7" i="21"/>
  <c r="E7" i="21"/>
  <c r="D7" i="21"/>
  <c r="C8" i="21"/>
  <c r="C9" i="21" s="1"/>
  <c r="C7" i="21"/>
  <c r="N6" i="21"/>
  <c r="M6" i="21"/>
  <c r="N5" i="21"/>
  <c r="M5" i="21"/>
  <c r="N4" i="21"/>
  <c r="O4" i="21" l="1"/>
  <c r="O6" i="21"/>
  <c r="O5" i="21"/>
  <c r="C7" i="17"/>
  <c r="M6" i="17" l="1"/>
  <c r="M5" i="17"/>
  <c r="M4" i="17"/>
  <c r="L7" i="17"/>
  <c r="K7" i="17"/>
  <c r="J7" i="17"/>
  <c r="I7" i="17"/>
  <c r="H7" i="17"/>
  <c r="G7" i="17"/>
  <c r="F7" i="17"/>
  <c r="E7" i="17"/>
  <c r="D7" i="17"/>
  <c r="D11" i="17" l="1"/>
  <c r="D9" i="17"/>
</calcChain>
</file>

<file path=xl/sharedStrings.xml><?xml version="1.0" encoding="utf-8"?>
<sst xmlns="http://schemas.openxmlformats.org/spreadsheetml/2006/main" count="245" uniqueCount="77">
  <si>
    <t>Agri K</t>
  </si>
  <si>
    <t>Agri A</t>
  </si>
  <si>
    <t>Rural K</t>
  </si>
  <si>
    <t>Rural A</t>
  </si>
  <si>
    <t>Konfundesia</t>
  </si>
  <si>
    <t>Akinonia</t>
  </si>
  <si>
    <t>+</t>
  </si>
  <si>
    <t>-</t>
  </si>
  <si>
    <t>Expansión de biocombustibles en Metis</t>
  </si>
  <si>
    <t>Eliminación de la Represa de Papirostán y drenaje del reservorio</t>
  </si>
  <si>
    <t>Actores</t>
  </si>
  <si>
    <t>Hidro K</t>
  </si>
  <si>
    <t>Hidro A</t>
  </si>
  <si>
    <t>Ciudad K</t>
  </si>
  <si>
    <t>Ciudad A</t>
  </si>
  <si>
    <t>Ambiente K</t>
  </si>
  <si>
    <t>Turismo A</t>
  </si>
  <si>
    <t>Pesca A</t>
  </si>
  <si>
    <t>Cultura A</t>
  </si>
  <si>
    <t xml:space="preserve">Número neto de impactos por actor </t>
  </si>
  <si>
    <t>Número neto agregado de impactos:</t>
  </si>
  <si>
    <t xml:space="preserve">Impactos en actores individuales en </t>
  </si>
  <si>
    <t>Impactos sobre actores individuales</t>
  </si>
  <si>
    <t xml:space="preserve">Como grupo, los actores en Konfundesia incurren en un número neto de 4 impactos positivos </t>
  </si>
  <si>
    <t>En total</t>
  </si>
  <si>
    <t xml:space="preserve">Una vez más, la incidencia de impactos negativos es menor en general, pero necesita que se estimen los beneficios y costos para saber con exactitud cuánto se verán afectados los actores, en términos de beneficios obtenidos.  </t>
  </si>
  <si>
    <t>También, ¿qué mecanismos de compensación podrían ayudar a mitigar los impactos negativos netos?</t>
  </si>
  <si>
    <t>Por tanto, esto permitiría la dismunición de extracción de agua del río para compensar los efectos de la expansión de la Represa de Edara.</t>
  </si>
  <si>
    <t xml:space="preserve">Como grupo, los actores en Akinonia incurren en un número neto de 4 impactos positivos </t>
  </si>
  <si>
    <t>5 actores incurren en un mayor número de impactos positivos que negativos; 1 actor incurre en un mayor número de impactos negativos.</t>
  </si>
  <si>
    <t>Costo</t>
  </si>
  <si>
    <t>Beneficios/Costos</t>
  </si>
  <si>
    <t>Número neto de impactos por proyecto</t>
  </si>
  <si>
    <t>Beneficio</t>
  </si>
  <si>
    <t>Beneficio/Costo</t>
  </si>
  <si>
    <t>Ampliación de la capacidad hidroeléctrica en la Represa de Edara y reoperación</t>
  </si>
  <si>
    <t>Actividades de uso de agua</t>
  </si>
  <si>
    <t xml:space="preserve">Análisis de Beneficio/Costo de Akinonia </t>
  </si>
  <si>
    <t xml:space="preserve">Análisis de Beneficio/Costo de Konfundesia </t>
  </si>
  <si>
    <t xml:space="preserve">Análisis de Beneficio/Costo del Escenario </t>
  </si>
  <si>
    <t>También ¿qué mecanismos de compensación podrían ayudar a mitigar los impactos negativos netos?</t>
  </si>
  <si>
    <t xml:space="preserve">Una solución sería que Akinonia pague por las medidas de riego eficiente en cuanto al componente de biocombustibles en el sector agrícola. </t>
  </si>
  <si>
    <r>
      <t xml:space="preserve">Una vez más, la incidencia de impactos negativos es menor en general, pero es necesario estimar los beneficios y costos para saber con exactitud </t>
    </r>
    <r>
      <rPr>
        <b/>
        <i/>
        <sz val="11"/>
        <color rgb="FFFF0000"/>
        <rFont val="Calibri"/>
        <family val="2"/>
        <scheme val="minor"/>
      </rPr>
      <t xml:space="preserve">cuán </t>
    </r>
    <r>
      <rPr>
        <b/>
        <sz val="11"/>
        <color rgb="FFFF0000"/>
        <rFont val="Calibri"/>
        <family val="2"/>
        <scheme val="minor"/>
      </rPr>
      <t xml:space="preserve">afectados se verán los actores, en términos de beneficios obtenidos.  </t>
    </r>
  </si>
  <si>
    <t>Por tanto, esto permitiría disminuir la extracción de agua del río para compensar los efectos mayores de la expansión de la Represa de Edara.</t>
  </si>
  <si>
    <t xml:space="preserve">2 actores incurren en un mayor número de impactos positivos que negativos; Los impactos de 2 actores se compensan. </t>
  </si>
  <si>
    <t>7 actores incurren en un mayor número de impactos positivos que negativos; 1 actor incurre en un mayor número de impactos negavtios. Los impactos de 2 actores se compensan.</t>
  </si>
  <si>
    <t>Aquí se les requiere a los participantes que consideren cómo agregar medidas de compensación para tratar los impactos ambientales en Akinonia debido a la creciente operación de la Represa de Edara debido a la cooperación.</t>
  </si>
  <si>
    <t xml:space="preserve">Una solución sería que Akinonia pague por la medidas de riego eficiente en cuanto al componente de biocombustibles en el sector agrícola. </t>
  </si>
  <si>
    <t>IMPACTOS CUALITATIVOS CON NO COOPERACIÓN</t>
  </si>
  <si>
    <t>Actividades de Uso del Agua</t>
  </si>
  <si>
    <t>Turismo K</t>
  </si>
  <si>
    <t>Minería A</t>
  </si>
  <si>
    <t>Ambiente A</t>
  </si>
  <si>
    <t>Azul: caudal</t>
  </si>
  <si>
    <t>Producción hidroeléctrica en la Represa de Edara</t>
  </si>
  <si>
    <t>Producción hidroeléctrica en la Represa del Alto Sambara</t>
  </si>
  <si>
    <t>Expansión de la Represa de Papirostán para hidroelectricidad</t>
  </si>
  <si>
    <t>Gris: Contaminación y Sedimentos</t>
  </si>
  <si>
    <t>Minería en la Cordillera de Tarambana</t>
  </si>
  <si>
    <t>Conservación en las Quimeras</t>
  </si>
  <si>
    <t>Conservación en la Gloria</t>
  </si>
  <si>
    <t>Como grupo, los actores en Konfundesia incurren en un número neto de 5 impactos negativos</t>
  </si>
  <si>
    <t xml:space="preserve">Como grupo, los actores en Akinonia incurren en un número neto de 7 impactos negativos </t>
  </si>
  <si>
    <t>1 Actor incurre en un número más grande de impactos positivos que negativos; 3 actores incurren en un número más grande de impactos negativos. Los impactos de 2 actores se compensan.</t>
  </si>
  <si>
    <t xml:space="preserve">2 Actores incurren en un número más grande de impactos positivos que negativos; 4 actores incurren en un número más grande de impactos negativos. Los impactos de un (1) actor se compensan. </t>
  </si>
  <si>
    <t>General</t>
  </si>
  <si>
    <t xml:space="preserve">3 Actores incurren en un número más grande de impactos positivos que negativos; 7 Actores incurren en un número más grande de impactos negativos. Los impactos de 3 actores se compensan. </t>
  </si>
  <si>
    <t>Número neto agregado de impactos negativos</t>
  </si>
  <si>
    <t>IMPACTOS CUALITATIVOS CON COOPERACIÓN (BENEFICIOS COMPARTIDOS)</t>
  </si>
  <si>
    <t>Parque eólico en la Península de las Focas</t>
  </si>
  <si>
    <t>Partes interesadas</t>
  </si>
  <si>
    <t>Cultural A</t>
  </si>
  <si>
    <t>Como grupo, los actores en Konfundesia incurren en un número neto de 2 impactos positivos</t>
  </si>
  <si>
    <t xml:space="preserve">Como grupo, los actores en Akinonia incurren en un número neto de 2 impactos positivos </t>
  </si>
  <si>
    <t>Este escenario se cuantifica (es decir, se le asignan valores a los beneficios y costos, ver la nueva hoja de trabajo 2.6B4b) y luego se negocian las medidas de compensación</t>
  </si>
  <si>
    <t>Aquí se  requiere que los participantes consideren cómo agregar medidas de compensación para tratar los impactos ambientales en Akinonia dado el aumento de operación de la Represa de Edara debido a la cooperación.</t>
  </si>
  <si>
    <t>Este escenario primero debe ser cuantificado (es decir, asignar valores a los beneficios y costos, ver la nueva hoja de trabajo 2.6B4b) y luego se negocian las medidas de compensación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</si>
</sst>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 ;[Red]\-0\ "/>
    <numFmt numFmtId="165" formatCode="0.0"/>
    <numFmt numFmtId="166" formatCode="0.00_ ;[Red]\-0.00\ 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6" fillId="0" borderId="0" xfId="0" applyFont="1" applyAlignment="1">
      <alignment horizontal="right"/>
    </xf>
    <xf numFmtId="0" fontId="16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quotePrefix="1"/>
    <xf numFmtId="164" fontId="2" fillId="0" borderId="1" xfId="0" applyNumberFormat="1" applyFon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left"/>
    </xf>
    <xf numFmtId="1" fontId="0" fillId="0" borderId="2" xfId="0" quotePrefix="1" applyNumberFormat="1" applyBorder="1" applyAlignment="1">
      <alignment horizontal="center"/>
    </xf>
    <xf numFmtId="1" fontId="0" fillId="0" borderId="4" xfId="0" quotePrefix="1" applyNumberForma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" fontId="0" fillId="0" borderId="5" xfId="0" quotePrefix="1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left"/>
    </xf>
    <xf numFmtId="2" fontId="0" fillId="0" borderId="0" xfId="0" applyNumberFormat="1"/>
    <xf numFmtId="165" fontId="0" fillId="0" borderId="0" xfId="0" applyNumberFormat="1"/>
    <xf numFmtId="0" fontId="16" fillId="0" borderId="0" xfId="0" applyFont="1" applyAlignment="1">
      <alignment wrapText="1"/>
    </xf>
    <xf numFmtId="166" fontId="2" fillId="0" borderId="0" xfId="0" applyNumberFormat="1" applyFont="1" applyBorder="1" applyAlignment="1">
      <alignment horizontal="right"/>
    </xf>
    <xf numFmtId="1" fontId="0" fillId="0" borderId="0" xfId="0" applyNumberFormat="1"/>
    <xf numFmtId="1" fontId="5" fillId="0" borderId="0" xfId="0" applyNumberFormat="1" applyFont="1" applyAlignment="1">
      <alignment horizontal="right"/>
    </xf>
    <xf numFmtId="0" fontId="12" fillId="4" borderId="0" xfId="0" applyFont="1" applyFill="1" applyAlignment="1">
      <alignment horizontal="center"/>
    </xf>
    <xf numFmtId="0" fontId="3" fillId="0" borderId="0" xfId="0" applyFont="1"/>
    <xf numFmtId="0" fontId="12" fillId="4" borderId="0" xfId="0" applyFont="1" applyFill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5" fillId="4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6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" fontId="0" fillId="0" borderId="0" xfId="0" quotePrefix="1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5" borderId="0" xfId="0" applyFont="1" applyFill="1" applyAlignment="1">
      <alignment wrapText="1"/>
    </xf>
    <xf numFmtId="0" fontId="15" fillId="4" borderId="0" xfId="0" applyFont="1" applyFill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/>
    </xf>
  </cellXfs>
  <cellStyles count="1">
    <cellStyle name="Normal" xfId="0" builtinId="0"/>
  </cellStyles>
  <dxfs count="44"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  <dxf>
      <fill>
        <patternFill>
          <bgColor rgb="FF00B05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</dxfs>
  <tableStyles count="0" defaultTableStyle="TableStyleMedium9" defaultPivotStyle="PivotStyleLight16"/>
  <colors>
    <mruColors>
      <color rgb="FFFF3300"/>
      <color rgb="FF00B050"/>
      <color rgb="FFFF5A33"/>
      <color rgb="FFFFFF66"/>
      <color rgb="FFFFCC00"/>
      <color rgb="FF00CC00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="80" zoomScaleNormal="80" workbookViewId="0">
      <selection activeCell="B19" sqref="B19"/>
    </sheetView>
  </sheetViews>
  <sheetFormatPr baseColWidth="10" defaultColWidth="8.85546875" defaultRowHeight="15" x14ac:dyDescent="0.25"/>
  <cols>
    <col min="1" max="1" width="8.7109375" customWidth="1"/>
    <col min="2" max="2" width="40.7109375" customWidth="1"/>
    <col min="3" max="3" width="12.140625" bestFit="1" customWidth="1"/>
    <col min="4" max="15" width="11.42578125" customWidth="1"/>
    <col min="16" max="16" width="22.7109375" customWidth="1"/>
  </cols>
  <sheetData>
    <row r="1" spans="1:18" ht="30" x14ac:dyDescent="0.25">
      <c r="A1" s="28" t="s">
        <v>6</v>
      </c>
      <c r="B1" s="53" t="s">
        <v>48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8" ht="15.75" x14ac:dyDescent="0.25">
      <c r="A2" s="28" t="s">
        <v>7</v>
      </c>
      <c r="B2" s="53"/>
      <c r="C2" s="64" t="s">
        <v>10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54"/>
    </row>
    <row r="3" spans="1:18" ht="30" customHeight="1" x14ac:dyDescent="0.25">
      <c r="B3" s="55" t="s">
        <v>49</v>
      </c>
      <c r="C3" s="52" t="s">
        <v>11</v>
      </c>
      <c r="D3" s="52" t="s">
        <v>12</v>
      </c>
      <c r="E3" s="52" t="s">
        <v>0</v>
      </c>
      <c r="F3" s="52" t="s">
        <v>1</v>
      </c>
      <c r="G3" s="52" t="s">
        <v>50</v>
      </c>
      <c r="H3" s="52" t="s">
        <v>16</v>
      </c>
      <c r="I3" s="52" t="s">
        <v>2</v>
      </c>
      <c r="J3" s="52" t="s">
        <v>3</v>
      </c>
      <c r="K3" s="52" t="s">
        <v>13</v>
      </c>
      <c r="L3" s="52" t="s">
        <v>14</v>
      </c>
      <c r="M3" s="52" t="s">
        <v>51</v>
      </c>
      <c r="N3" s="52" t="s">
        <v>15</v>
      </c>
      <c r="O3" s="52" t="s">
        <v>52</v>
      </c>
      <c r="P3" s="43" t="s">
        <v>32</v>
      </c>
    </row>
    <row r="4" spans="1:18" ht="30" customHeight="1" x14ac:dyDescent="0.25">
      <c r="A4" s="65" t="s">
        <v>53</v>
      </c>
      <c r="B4" s="51" t="s">
        <v>54</v>
      </c>
      <c r="C4" s="61" t="s">
        <v>6</v>
      </c>
      <c r="D4" s="61" t="s">
        <v>7</v>
      </c>
      <c r="E4" s="61" t="s">
        <v>7</v>
      </c>
      <c r="F4" s="62"/>
      <c r="G4" s="61" t="s">
        <v>6</v>
      </c>
      <c r="H4" s="61" t="s">
        <v>7</v>
      </c>
      <c r="I4" s="62"/>
      <c r="J4" s="62"/>
      <c r="K4" s="61" t="s">
        <v>6</v>
      </c>
      <c r="L4" s="62"/>
      <c r="M4" s="62"/>
      <c r="N4" s="61" t="s">
        <v>7</v>
      </c>
      <c r="O4" s="61" t="s">
        <v>7</v>
      </c>
      <c r="P4" s="60">
        <f>COUNTIF(C4:O4,"+")-(COUNTIF(C4:O4,"-"))</f>
        <v>-2</v>
      </c>
      <c r="Q4" s="17"/>
      <c r="R4" s="7"/>
    </row>
    <row r="5" spans="1:18" ht="30" x14ac:dyDescent="0.25">
      <c r="A5" s="65"/>
      <c r="B5" s="51" t="s">
        <v>55</v>
      </c>
      <c r="C5" s="61"/>
      <c r="D5" s="61" t="s">
        <v>6</v>
      </c>
      <c r="E5" s="61" t="s">
        <v>7</v>
      </c>
      <c r="F5" s="61" t="s">
        <v>7</v>
      </c>
      <c r="G5" s="62"/>
      <c r="H5" s="62"/>
      <c r="I5" s="61" t="s">
        <v>7</v>
      </c>
      <c r="J5" s="61" t="s">
        <v>7</v>
      </c>
      <c r="K5" s="62"/>
      <c r="L5" s="61" t="s">
        <v>6</v>
      </c>
      <c r="M5" s="61" t="s">
        <v>6</v>
      </c>
      <c r="N5" s="61" t="s">
        <v>7</v>
      </c>
      <c r="O5" s="61" t="s">
        <v>7</v>
      </c>
      <c r="P5" s="60">
        <f t="shared" ref="P5:P9" si="0">COUNTIF(C5:O5,"+")-(COUNTIF(C5:O5,"-"))</f>
        <v>-3</v>
      </c>
      <c r="Q5" s="17"/>
      <c r="R5" s="7"/>
    </row>
    <row r="6" spans="1:18" ht="30" x14ac:dyDescent="0.25">
      <c r="A6" s="65"/>
      <c r="B6" s="51" t="s">
        <v>56</v>
      </c>
      <c r="C6" s="61"/>
      <c r="D6" s="61" t="s">
        <v>6</v>
      </c>
      <c r="E6" s="62"/>
      <c r="F6" s="61" t="s">
        <v>7</v>
      </c>
      <c r="G6" s="62"/>
      <c r="H6" s="61" t="s">
        <v>7</v>
      </c>
      <c r="I6" s="62"/>
      <c r="J6" s="62"/>
      <c r="K6" s="61" t="s">
        <v>7</v>
      </c>
      <c r="L6" s="62"/>
      <c r="M6" s="62"/>
      <c r="N6" s="62"/>
      <c r="O6" s="61" t="s">
        <v>7</v>
      </c>
      <c r="P6" s="60">
        <f t="shared" si="0"/>
        <v>-3</v>
      </c>
      <c r="Q6" s="17"/>
      <c r="R6" s="7"/>
    </row>
    <row r="7" spans="1:18" x14ac:dyDescent="0.25">
      <c r="A7" s="66" t="s">
        <v>57</v>
      </c>
      <c r="B7" s="56" t="s">
        <v>58</v>
      </c>
      <c r="C7" s="61"/>
      <c r="D7" s="62"/>
      <c r="E7" s="62"/>
      <c r="F7" s="62"/>
      <c r="G7" s="61" t="s">
        <v>7</v>
      </c>
      <c r="H7" s="62"/>
      <c r="I7" s="61" t="s">
        <v>7</v>
      </c>
      <c r="J7" s="61" t="s">
        <v>7</v>
      </c>
      <c r="K7" s="62"/>
      <c r="L7" s="61" t="s">
        <v>6</v>
      </c>
      <c r="M7" s="61" t="s">
        <v>6</v>
      </c>
      <c r="N7" s="61" t="s">
        <v>7</v>
      </c>
      <c r="O7" s="61" t="s">
        <v>7</v>
      </c>
      <c r="P7" s="60">
        <f t="shared" si="0"/>
        <v>-3</v>
      </c>
      <c r="Q7" s="17"/>
      <c r="R7" s="7"/>
    </row>
    <row r="8" spans="1:18" x14ac:dyDescent="0.25">
      <c r="A8" s="66"/>
      <c r="B8" s="57" t="s">
        <v>59</v>
      </c>
      <c r="C8" s="61"/>
      <c r="D8" s="62"/>
      <c r="E8" s="62"/>
      <c r="F8" s="61" t="s">
        <v>7</v>
      </c>
      <c r="G8" s="61" t="s">
        <v>6</v>
      </c>
      <c r="H8" s="62"/>
      <c r="I8" s="62"/>
      <c r="J8" s="62"/>
      <c r="K8" s="62"/>
      <c r="L8" s="61" t="s">
        <v>7</v>
      </c>
      <c r="M8" s="61" t="s">
        <v>7</v>
      </c>
      <c r="N8" s="61" t="s">
        <v>6</v>
      </c>
      <c r="O8" s="62"/>
      <c r="P8" s="60">
        <f t="shared" si="0"/>
        <v>-1</v>
      </c>
      <c r="Q8" s="17"/>
      <c r="R8" s="7"/>
    </row>
    <row r="9" spans="1:18" ht="18" customHeight="1" x14ac:dyDescent="0.25">
      <c r="A9" s="66"/>
      <c r="B9" s="57" t="s">
        <v>60</v>
      </c>
      <c r="C9" s="61" t="s">
        <v>7</v>
      </c>
      <c r="D9" s="61" t="s">
        <v>7</v>
      </c>
      <c r="E9" s="62"/>
      <c r="F9" s="62"/>
      <c r="G9" s="62"/>
      <c r="H9" s="61" t="s">
        <v>6</v>
      </c>
      <c r="I9" s="62"/>
      <c r="J9" s="62"/>
      <c r="K9" s="62"/>
      <c r="L9" s="62"/>
      <c r="M9" s="62"/>
      <c r="N9" s="62"/>
      <c r="O9" s="61" t="s">
        <v>6</v>
      </c>
      <c r="P9" s="59">
        <f t="shared" si="0"/>
        <v>0</v>
      </c>
      <c r="Q9" s="17"/>
      <c r="R9" s="7"/>
    </row>
    <row r="10" spans="1:18" x14ac:dyDescent="0.25">
      <c r="B10" s="58" t="s">
        <v>19</v>
      </c>
      <c r="C10" s="59">
        <f>COUNTIF(C4:C9,"+")-(COUNTIF(C4:C9,"-"))</f>
        <v>0</v>
      </c>
      <c r="D10" s="59">
        <f t="shared" ref="D10:O10" si="1">COUNTIF(D4:D9,"+")-(COUNTIF(D4:D9,"-"))</f>
        <v>0</v>
      </c>
      <c r="E10" s="59">
        <f t="shared" si="1"/>
        <v>-2</v>
      </c>
      <c r="F10" s="59">
        <f t="shared" si="1"/>
        <v>-3</v>
      </c>
      <c r="G10" s="59">
        <f t="shared" si="1"/>
        <v>1</v>
      </c>
      <c r="H10" s="59">
        <f t="shared" si="1"/>
        <v>-1</v>
      </c>
      <c r="I10" s="59">
        <f t="shared" si="1"/>
        <v>-2</v>
      </c>
      <c r="J10" s="59">
        <f t="shared" si="1"/>
        <v>-2</v>
      </c>
      <c r="K10" s="59">
        <f t="shared" si="1"/>
        <v>0</v>
      </c>
      <c r="L10" s="59">
        <f t="shared" si="1"/>
        <v>1</v>
      </c>
      <c r="M10" s="59">
        <f t="shared" si="1"/>
        <v>1</v>
      </c>
      <c r="N10" s="59">
        <f t="shared" si="1"/>
        <v>-2</v>
      </c>
      <c r="O10" s="59">
        <f t="shared" si="1"/>
        <v>-3</v>
      </c>
      <c r="P10" s="54"/>
      <c r="R10" s="7"/>
    </row>
    <row r="11" spans="1:18" x14ac:dyDescent="0.25">
      <c r="R11" s="7"/>
    </row>
    <row r="12" spans="1:18" x14ac:dyDescent="0.25">
      <c r="B12" s="8" t="s">
        <v>67</v>
      </c>
      <c r="C12" s="8" t="s">
        <v>4</v>
      </c>
      <c r="D12" s="32">
        <f>C10+E10+G10+I10+K10+N10</f>
        <v>-5</v>
      </c>
      <c r="E12" s="14"/>
      <c r="F12" t="s">
        <v>61</v>
      </c>
      <c r="R12" s="7"/>
    </row>
    <row r="13" spans="1:18" x14ac:dyDescent="0.25">
      <c r="B13" s="5"/>
      <c r="C13" s="8" t="s">
        <v>5</v>
      </c>
      <c r="D13" s="32">
        <f>D10+F10+H10+J10+L10+M10+O10</f>
        <v>-7</v>
      </c>
      <c r="E13" s="14"/>
      <c r="F13" t="s">
        <v>62</v>
      </c>
      <c r="R13" s="7"/>
    </row>
    <row r="14" spans="1:18" x14ac:dyDescent="0.25">
      <c r="F14" s="13"/>
      <c r="R14" s="7"/>
    </row>
    <row r="15" spans="1:18" x14ac:dyDescent="0.25">
      <c r="B15" s="8" t="s">
        <v>21</v>
      </c>
      <c r="C15" s="8" t="s">
        <v>4</v>
      </c>
      <c r="E15" t="s">
        <v>63</v>
      </c>
      <c r="F15" s="13"/>
      <c r="R15" s="7"/>
    </row>
    <row r="16" spans="1:18" x14ac:dyDescent="0.25">
      <c r="C16" s="8" t="s">
        <v>5</v>
      </c>
      <c r="E16" t="s">
        <v>64</v>
      </c>
      <c r="F16" s="13"/>
      <c r="R16" s="7"/>
    </row>
    <row r="17" spans="2:21" x14ac:dyDescent="0.25">
      <c r="F17" s="13"/>
      <c r="R17" s="7"/>
    </row>
    <row r="18" spans="2:21" s="5" customFormat="1" x14ac:dyDescent="0.25">
      <c r="B18" s="18" t="s">
        <v>22</v>
      </c>
      <c r="C18" s="18" t="s">
        <v>65</v>
      </c>
      <c r="D18" s="10"/>
      <c r="E18" s="10" t="s">
        <v>66</v>
      </c>
      <c r="F18" s="10"/>
      <c r="G18" s="10"/>
      <c r="H18" s="10"/>
      <c r="I18" s="10"/>
      <c r="J18" s="10"/>
    </row>
    <row r="20" spans="2:21" x14ac:dyDescent="0.25">
      <c r="C20" s="1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25">
      <c r="C21" s="4"/>
      <c r="D21" s="4"/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25">
      <c r="C22" s="4"/>
      <c r="D22" s="4"/>
      <c r="E22" s="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25">
      <c r="C24" s="4"/>
      <c r="D24" s="4"/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25">
      <c r="C25" s="4"/>
      <c r="D25" s="4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25">
      <c r="C27" s="4"/>
      <c r="D27" s="4"/>
      <c r="E27" s="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25">
      <c r="C28" s="4"/>
      <c r="D28" s="4"/>
      <c r="E28" s="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25">
      <c r="C30" s="4"/>
      <c r="D30" s="4"/>
      <c r="E30" s="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25">
      <c r="C31" s="4"/>
      <c r="D31" s="4"/>
      <c r="E31" s="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3:21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3:21" x14ac:dyDescent="0.25">
      <c r="E34" s="4"/>
    </row>
    <row r="35" spans="3:21" x14ac:dyDescent="0.25">
      <c r="E35" s="6"/>
    </row>
    <row r="37" spans="3:21" x14ac:dyDescent="0.25">
      <c r="E37" s="11"/>
    </row>
  </sheetData>
  <mergeCells count="3">
    <mergeCell ref="C2:O2"/>
    <mergeCell ref="A4:A6"/>
    <mergeCell ref="A7:A9"/>
  </mergeCells>
  <conditionalFormatting sqref="C4:O9">
    <cfRule type="cellIs" dxfId="43" priority="4" operator="equal">
      <formula>"-"</formula>
    </cfRule>
    <cfRule type="containsBlanks" dxfId="42" priority="6">
      <formula>LEN(TRIM(C4))=0</formula>
    </cfRule>
  </conditionalFormatting>
  <conditionalFormatting sqref="P4:P9">
    <cfRule type="cellIs" dxfId="41" priority="3" operator="lessThan">
      <formula>0</formula>
    </cfRule>
  </conditionalFormatting>
  <conditionalFormatting sqref="C10:O10">
    <cfRule type="cellIs" dxfId="40" priority="2" operator="lessThan">
      <formula>0</formula>
    </cfRule>
  </conditionalFormatting>
  <conditionalFormatting sqref="D12:D13">
    <cfRule type="cellIs" dxfId="39" priority="1" operator="lessThan">
      <formula>0</formula>
    </cfRule>
  </conditionalFormatting>
  <dataValidations count="1">
    <dataValidation type="list" allowBlank="1" showInputMessage="1" showErrorMessage="1" sqref="C4:C9 D9 D4:E4 D5:F5 F6 G7:G8 G4:H4 F8 H6 I5:J5 I7:J7 K6 L8:N8 N4:N5 O4:O6 D6 K4 L5:M5 L7:O7 O9 H9">
      <formula1>$A$1:$A$2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F87BFB44-6516-41C9-AA2D-ADB5381859FD}">
            <xm:f>NOT(ISERROR(SEARCH("+",C4)))</xm:f>
            <xm:f>"+"</xm:f>
            <x14:dxf>
              <fill>
                <patternFill>
                  <bgColor rgb="FF00B050"/>
                </patternFill>
              </fill>
            </x14:dxf>
          </x14:cfRule>
          <xm:sqref>C4:O9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>
      <selection activeCell="J21" sqref="J21"/>
    </sheetView>
  </sheetViews>
  <sheetFormatPr baseColWidth="10" defaultColWidth="8.85546875" defaultRowHeight="15" x14ac:dyDescent="0.25"/>
  <cols>
    <col min="1" max="1" width="8.7109375" customWidth="1"/>
    <col min="2" max="2" width="40.7109375" customWidth="1"/>
    <col min="3" max="3" width="12.140625" bestFit="1" customWidth="1"/>
    <col min="4" max="16" width="11.42578125" customWidth="1"/>
    <col min="17" max="17" width="22.7109375" customWidth="1"/>
  </cols>
  <sheetData>
    <row r="1" spans="1:19" ht="45" x14ac:dyDescent="0.25">
      <c r="A1" s="28" t="s">
        <v>6</v>
      </c>
      <c r="B1" s="53" t="s">
        <v>68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9" ht="15.75" x14ac:dyDescent="0.25">
      <c r="A2" s="28" t="s">
        <v>7</v>
      </c>
      <c r="B2" s="53"/>
      <c r="C2" s="64" t="s">
        <v>70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54"/>
    </row>
    <row r="3" spans="1:19" ht="30" customHeight="1" x14ac:dyDescent="0.25">
      <c r="B3" s="55" t="s">
        <v>49</v>
      </c>
      <c r="C3" s="52" t="s">
        <v>11</v>
      </c>
      <c r="D3" s="52" t="s">
        <v>12</v>
      </c>
      <c r="E3" s="52" t="s">
        <v>0</v>
      </c>
      <c r="F3" s="52" t="s">
        <v>1</v>
      </c>
      <c r="G3" s="52" t="s">
        <v>50</v>
      </c>
      <c r="H3" s="52" t="s">
        <v>16</v>
      </c>
      <c r="I3" s="52" t="s">
        <v>2</v>
      </c>
      <c r="J3" s="52" t="s">
        <v>3</v>
      </c>
      <c r="K3" s="52" t="s">
        <v>13</v>
      </c>
      <c r="L3" s="52" t="s">
        <v>14</v>
      </c>
      <c r="M3" s="52" t="s">
        <v>51</v>
      </c>
      <c r="N3" s="52" t="s">
        <v>15</v>
      </c>
      <c r="O3" s="52" t="s">
        <v>52</v>
      </c>
      <c r="P3" s="52" t="s">
        <v>71</v>
      </c>
      <c r="Q3" s="43" t="s">
        <v>32</v>
      </c>
    </row>
    <row r="4" spans="1:19" ht="30" customHeight="1" x14ac:dyDescent="0.25">
      <c r="A4" s="65" t="s">
        <v>53</v>
      </c>
      <c r="B4" s="51" t="s">
        <v>54</v>
      </c>
      <c r="C4" s="61" t="s">
        <v>6</v>
      </c>
      <c r="D4" s="61" t="s">
        <v>7</v>
      </c>
      <c r="E4" s="61" t="s">
        <v>7</v>
      </c>
      <c r="F4" s="62"/>
      <c r="G4" s="61" t="s">
        <v>6</v>
      </c>
      <c r="H4" s="61" t="s">
        <v>7</v>
      </c>
      <c r="I4" s="62"/>
      <c r="J4" s="62"/>
      <c r="K4" s="61" t="s">
        <v>6</v>
      </c>
      <c r="L4" s="61" t="s">
        <v>6</v>
      </c>
      <c r="M4" s="61" t="s">
        <v>6</v>
      </c>
      <c r="N4" s="61" t="s">
        <v>7</v>
      </c>
      <c r="O4" s="61" t="s">
        <v>7</v>
      </c>
      <c r="P4" s="61"/>
      <c r="Q4" s="60">
        <f>COUNTIF(C4:P4,"+")-(COUNTIF(C4:P4,"-"))</f>
        <v>0</v>
      </c>
      <c r="R4" s="17"/>
      <c r="S4" s="7"/>
    </row>
    <row r="5" spans="1:19" ht="30" x14ac:dyDescent="0.25">
      <c r="A5" s="65"/>
      <c r="B5" s="51" t="s">
        <v>55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0">
        <f t="shared" ref="Q5:Q10" si="0">COUNTIF(C5:P5,"+")-(COUNTIF(C5:P5,"-"))</f>
        <v>0</v>
      </c>
      <c r="R5" s="17"/>
      <c r="S5" s="7"/>
    </row>
    <row r="6" spans="1:19" ht="30" x14ac:dyDescent="0.25">
      <c r="A6" s="65"/>
      <c r="B6" s="51" t="s">
        <v>56</v>
      </c>
      <c r="C6" s="61"/>
      <c r="D6" s="61" t="s">
        <v>6</v>
      </c>
      <c r="E6" s="62"/>
      <c r="F6" s="61" t="s">
        <v>7</v>
      </c>
      <c r="G6" s="62"/>
      <c r="H6" s="61" t="s">
        <v>6</v>
      </c>
      <c r="I6" s="62"/>
      <c r="J6" s="62"/>
      <c r="K6" s="61" t="s">
        <v>6</v>
      </c>
      <c r="L6" s="62"/>
      <c r="M6" s="62"/>
      <c r="N6" s="62"/>
      <c r="O6" s="61"/>
      <c r="P6" s="61"/>
      <c r="Q6" s="60">
        <f t="shared" si="0"/>
        <v>2</v>
      </c>
      <c r="R6" s="17"/>
      <c r="S6" s="7"/>
    </row>
    <row r="7" spans="1:19" x14ac:dyDescent="0.25">
      <c r="A7" s="66" t="s">
        <v>57</v>
      </c>
      <c r="B7" s="56" t="s">
        <v>58</v>
      </c>
      <c r="C7" s="61"/>
      <c r="D7" s="62"/>
      <c r="E7" s="62"/>
      <c r="F7" s="62"/>
      <c r="G7" s="61" t="s">
        <v>6</v>
      </c>
      <c r="H7" s="62"/>
      <c r="I7" s="61" t="s">
        <v>6</v>
      </c>
      <c r="J7" s="61" t="s">
        <v>6</v>
      </c>
      <c r="K7" s="62"/>
      <c r="L7" s="61" t="s">
        <v>6</v>
      </c>
      <c r="M7" s="61" t="s">
        <v>6</v>
      </c>
      <c r="N7" s="61" t="s">
        <v>6</v>
      </c>
      <c r="O7" s="61" t="s">
        <v>6</v>
      </c>
      <c r="P7" s="61"/>
      <c r="Q7" s="60">
        <f t="shared" si="0"/>
        <v>7</v>
      </c>
      <c r="R7" s="17"/>
      <c r="S7" s="7"/>
    </row>
    <row r="8" spans="1:19" x14ac:dyDescent="0.25">
      <c r="A8" s="66"/>
      <c r="B8" s="57" t="s">
        <v>59</v>
      </c>
      <c r="C8" s="61"/>
      <c r="D8" s="62"/>
      <c r="E8" s="62"/>
      <c r="F8" s="61" t="s">
        <v>7</v>
      </c>
      <c r="G8" s="61" t="s">
        <v>6</v>
      </c>
      <c r="H8" s="62"/>
      <c r="I8" s="62"/>
      <c r="J8" s="62"/>
      <c r="K8" s="62"/>
      <c r="L8" s="61" t="s">
        <v>7</v>
      </c>
      <c r="M8" s="61" t="s">
        <v>7</v>
      </c>
      <c r="N8" s="61" t="s">
        <v>6</v>
      </c>
      <c r="O8" s="62"/>
      <c r="P8" s="62"/>
      <c r="Q8" s="60">
        <f t="shared" si="0"/>
        <v>-1</v>
      </c>
      <c r="R8" s="17"/>
      <c r="S8" s="7"/>
    </row>
    <row r="9" spans="1:19" ht="18" customHeight="1" x14ac:dyDescent="0.25">
      <c r="A9" s="66"/>
      <c r="B9" s="57" t="s">
        <v>60</v>
      </c>
      <c r="C9" s="61" t="s">
        <v>7</v>
      </c>
      <c r="D9" s="61" t="s">
        <v>7</v>
      </c>
      <c r="E9" s="62"/>
      <c r="F9" s="62"/>
      <c r="G9" s="62"/>
      <c r="H9" s="61" t="s">
        <v>6</v>
      </c>
      <c r="I9" s="62"/>
      <c r="J9" s="62"/>
      <c r="K9" s="62"/>
      <c r="L9" s="62"/>
      <c r="M9" s="62"/>
      <c r="N9" s="62"/>
      <c r="O9" s="61" t="s">
        <v>6</v>
      </c>
      <c r="P9" s="61"/>
      <c r="Q9" s="59">
        <f t="shared" si="0"/>
        <v>0</v>
      </c>
      <c r="R9" s="17"/>
      <c r="S9" s="7"/>
    </row>
    <row r="10" spans="1:19" ht="33" customHeight="1" x14ac:dyDescent="0.25">
      <c r="A10" s="50"/>
      <c r="B10" s="63" t="s">
        <v>69</v>
      </c>
      <c r="C10" s="61"/>
      <c r="D10" s="61"/>
      <c r="E10" s="62"/>
      <c r="F10" s="62"/>
      <c r="G10" s="62"/>
      <c r="H10" s="61"/>
      <c r="I10" s="62"/>
      <c r="J10" s="62"/>
      <c r="K10" s="62"/>
      <c r="L10" s="61" t="s">
        <v>6</v>
      </c>
      <c r="M10" s="61" t="s">
        <v>6</v>
      </c>
      <c r="N10" s="62"/>
      <c r="O10" s="61"/>
      <c r="P10" s="61" t="s">
        <v>7</v>
      </c>
      <c r="Q10" s="59">
        <f t="shared" si="0"/>
        <v>1</v>
      </c>
      <c r="R10" s="17"/>
      <c r="S10" s="7"/>
    </row>
    <row r="11" spans="1:19" x14ac:dyDescent="0.25">
      <c r="B11" s="58" t="s">
        <v>19</v>
      </c>
      <c r="C11" s="59">
        <f t="shared" ref="C11:N11" si="1">COUNTIF(C4:C10,"+")-(COUNTIF(C4:C10,"-"))</f>
        <v>0</v>
      </c>
      <c r="D11" s="59">
        <f t="shared" si="1"/>
        <v>-1</v>
      </c>
      <c r="E11" s="59">
        <f t="shared" si="1"/>
        <v>-1</v>
      </c>
      <c r="F11" s="59">
        <f t="shared" si="1"/>
        <v>-2</v>
      </c>
      <c r="G11" s="59">
        <f t="shared" si="1"/>
        <v>3</v>
      </c>
      <c r="H11" s="59">
        <f t="shared" si="1"/>
        <v>1</v>
      </c>
      <c r="I11" s="59">
        <f t="shared" si="1"/>
        <v>1</v>
      </c>
      <c r="J11" s="59">
        <f t="shared" si="1"/>
        <v>1</v>
      </c>
      <c r="K11" s="59">
        <f t="shared" si="1"/>
        <v>2</v>
      </c>
      <c r="L11" s="59">
        <f t="shared" si="1"/>
        <v>2</v>
      </c>
      <c r="M11" s="59">
        <f t="shared" si="1"/>
        <v>2</v>
      </c>
      <c r="N11" s="59">
        <f t="shared" si="1"/>
        <v>1</v>
      </c>
      <c r="O11" s="59">
        <f>COUNTIF(O4:O10,"+")-(COUNTIF(O4:O10,"-"))</f>
        <v>1</v>
      </c>
      <c r="P11" s="59">
        <f>COUNTIF(P4:P10,"+")-(COUNTIF(P4:P10,"-"))</f>
        <v>-1</v>
      </c>
      <c r="Q11" s="54"/>
      <c r="S11" s="7"/>
    </row>
    <row r="12" spans="1:19" x14ac:dyDescent="0.25">
      <c r="S12" s="7"/>
    </row>
    <row r="13" spans="1:19" x14ac:dyDescent="0.25">
      <c r="B13" s="8" t="s">
        <v>67</v>
      </c>
      <c r="C13" s="8" t="s">
        <v>4</v>
      </c>
      <c r="D13" s="32">
        <f>C11+E11+G11+I11+K11+N11</f>
        <v>6</v>
      </c>
      <c r="E13" s="14"/>
      <c r="F13" t="s">
        <v>72</v>
      </c>
      <c r="S13" s="7"/>
    </row>
    <row r="14" spans="1:19" x14ac:dyDescent="0.25">
      <c r="B14" s="5"/>
      <c r="C14" s="8" t="s">
        <v>5</v>
      </c>
      <c r="D14" s="32">
        <f>D11+F11+H11+J11+L11+M11+O11+P11</f>
        <v>3</v>
      </c>
      <c r="E14" s="14"/>
      <c r="F14" t="s">
        <v>73</v>
      </c>
      <c r="S14" s="7"/>
    </row>
    <row r="15" spans="1:19" x14ac:dyDescent="0.25">
      <c r="F15" s="13"/>
      <c r="S15" s="7"/>
    </row>
    <row r="16" spans="1:19" x14ac:dyDescent="0.25">
      <c r="B16" s="8" t="s">
        <v>21</v>
      </c>
      <c r="C16" s="8" t="s">
        <v>4</v>
      </c>
      <c r="E16" t="s">
        <v>63</v>
      </c>
      <c r="F16" s="13"/>
      <c r="S16" s="7"/>
    </row>
    <row r="17" spans="2:22" x14ac:dyDescent="0.25">
      <c r="C17" s="8" t="s">
        <v>5</v>
      </c>
      <c r="E17" t="s">
        <v>64</v>
      </c>
      <c r="F17" s="13"/>
      <c r="S17" s="7"/>
    </row>
    <row r="18" spans="2:22" x14ac:dyDescent="0.25">
      <c r="F18" s="13"/>
      <c r="S18" s="7"/>
    </row>
    <row r="19" spans="2:22" s="5" customFormat="1" x14ac:dyDescent="0.25">
      <c r="B19" s="18" t="s">
        <v>22</v>
      </c>
      <c r="C19" s="18" t="s">
        <v>65</v>
      </c>
      <c r="D19" s="10"/>
      <c r="E19" s="10" t="s">
        <v>66</v>
      </c>
      <c r="F19" s="10"/>
      <c r="G19" s="10"/>
      <c r="H19" s="10"/>
      <c r="I19" s="10"/>
      <c r="J19" s="10"/>
    </row>
    <row r="21" spans="2:22" x14ac:dyDescent="0.25">
      <c r="C21" s="1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2:22" x14ac:dyDescent="0.25">
      <c r="C22" s="4"/>
      <c r="D22" s="4"/>
      <c r="E22" s="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2:22" x14ac:dyDescent="0.25">
      <c r="C23" s="4"/>
      <c r="D23" s="4"/>
      <c r="E23" s="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2:22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2:22" x14ac:dyDescent="0.25">
      <c r="C25" s="4"/>
      <c r="D25" s="4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2:22" x14ac:dyDescent="0.25">
      <c r="C26" s="4"/>
      <c r="D26" s="4"/>
      <c r="E26" s="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2:22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2:22" x14ac:dyDescent="0.25">
      <c r="C28" s="4"/>
      <c r="D28" s="4"/>
      <c r="E28" s="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2:22" x14ac:dyDescent="0.25">
      <c r="C29" s="4"/>
      <c r="D29" s="4"/>
      <c r="E29" s="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2:22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x14ac:dyDescent="0.25">
      <c r="C31" s="4"/>
      <c r="D31" s="4"/>
      <c r="E31" s="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x14ac:dyDescent="0.25">
      <c r="C32" s="4"/>
      <c r="D32" s="4"/>
      <c r="E32" s="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3:22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3:22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3:22" x14ac:dyDescent="0.25">
      <c r="E35" s="4"/>
    </row>
    <row r="36" spans="3:22" x14ac:dyDescent="0.25">
      <c r="E36" s="6"/>
    </row>
    <row r="38" spans="3:22" x14ac:dyDescent="0.25">
      <c r="E38" s="11"/>
    </row>
  </sheetData>
  <mergeCells count="3">
    <mergeCell ref="C2:P2"/>
    <mergeCell ref="A4:A6"/>
    <mergeCell ref="A7:A9"/>
  </mergeCells>
  <conditionalFormatting sqref="P4:P10 C4:N4 C6:N6 C5:O5 C8:N10 C7:O7">
    <cfRule type="cellIs" dxfId="37" priority="8" operator="equal">
      <formula>"-"</formula>
    </cfRule>
    <cfRule type="containsBlanks" dxfId="36" priority="10">
      <formula>LEN(TRIM(C4))=0</formula>
    </cfRule>
  </conditionalFormatting>
  <conditionalFormatting sqref="Q4:Q10">
    <cfRule type="cellIs" dxfId="35" priority="7" operator="lessThan">
      <formula>0</formula>
    </cfRule>
  </conditionalFormatting>
  <conditionalFormatting sqref="D13:D14">
    <cfRule type="cellIs" dxfId="34" priority="5" operator="lessThan">
      <formula>0</formula>
    </cfRule>
  </conditionalFormatting>
  <conditionalFormatting sqref="O4 O6 O8:O10">
    <cfRule type="cellIs" dxfId="33" priority="2" operator="equal">
      <formula>"-"</formula>
    </cfRule>
    <cfRule type="containsBlanks" dxfId="32" priority="4">
      <formula>LEN(TRIM(O4))=0</formula>
    </cfRule>
  </conditionalFormatting>
  <conditionalFormatting sqref="C11:P11">
    <cfRule type="cellIs" dxfId="31" priority="1" operator="lessThan">
      <formula>0</formula>
    </cfRule>
  </conditionalFormatting>
  <dataValidations count="1">
    <dataValidation type="list" allowBlank="1" showInputMessage="1" showErrorMessage="1" sqref="C4:C10 D9:D10 D4:E4 F5:F6 G7:G8 G4:H4 F8 H5:H6 N4:N5 I7:J7 K5:K6 H9:H10 D5:D6 K4:M4 L5:M5 L10:M10 O9:P10 E5 G5 I5:J5 L7:N8 O4:P7">
      <formula1>$A$1:$A$2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4E5C9AF6-74C2-4FA1-88C0-D1570D1AE192}">
            <xm:f>NOT(ISERROR(SEARCH("+",C4)))</xm:f>
            <xm:f>"+"</xm:f>
            <x14:dxf>
              <fill>
                <patternFill>
                  <bgColor rgb="FF00B050"/>
                </patternFill>
              </fill>
            </x14:dxf>
          </x14:cfRule>
          <xm:sqref>P4:P10 C4:N4 C6:N6 C5:O5 C8:N10 C7:O7</xm:sqref>
        </x14:conditionalFormatting>
        <x14:conditionalFormatting xmlns:xm="http://schemas.microsoft.com/office/excel/2006/main">
          <x14:cfRule type="containsText" priority="3" operator="containsText" id="{21CBA817-30F6-4477-AF0E-3CDFFB36547D}">
            <xm:f>NOT(ISERROR(SEARCH("+",O4)))</xm:f>
            <xm:f>"+"</xm:f>
            <x14:dxf>
              <fill>
                <patternFill>
                  <bgColor rgb="FF00B050"/>
                </patternFill>
              </fill>
            </x14:dxf>
          </x14:cfRule>
          <xm:sqref>O4 O6 O8:O10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B1" zoomScale="88" zoomScaleNormal="90" workbookViewId="0">
      <selection activeCell="B11" sqref="B11"/>
    </sheetView>
  </sheetViews>
  <sheetFormatPr baseColWidth="10" defaultColWidth="8.85546875" defaultRowHeight="15" x14ac:dyDescent="0.25"/>
  <cols>
    <col min="1" max="1" width="2" bestFit="1" customWidth="1"/>
    <col min="2" max="2" width="58.85546875" customWidth="1"/>
    <col min="3" max="12" width="11.42578125" customWidth="1"/>
    <col min="13" max="13" width="32.140625" style="19" bestFit="1" customWidth="1"/>
  </cols>
  <sheetData>
    <row r="1" spans="1:13" x14ac:dyDescent="0.25">
      <c r="A1" s="28" t="s">
        <v>6</v>
      </c>
      <c r="B1" s="10"/>
    </row>
    <row r="2" spans="1:13" x14ac:dyDescent="0.25">
      <c r="A2" s="28" t="s">
        <v>7</v>
      </c>
      <c r="C2" s="67" t="s">
        <v>10</v>
      </c>
      <c r="D2" s="67"/>
      <c r="E2" s="67"/>
      <c r="F2" s="67"/>
      <c r="G2" s="67"/>
      <c r="H2" s="67"/>
      <c r="I2" s="67"/>
      <c r="J2" s="67"/>
      <c r="K2" s="67"/>
      <c r="L2" s="16"/>
    </row>
    <row r="3" spans="1:13" ht="15.75" thickBot="1" x14ac:dyDescent="0.3">
      <c r="B3" s="49" t="s">
        <v>36</v>
      </c>
      <c r="C3" s="3" t="s">
        <v>11</v>
      </c>
      <c r="D3" s="3" t="s">
        <v>12</v>
      </c>
      <c r="E3" s="3" t="s">
        <v>0</v>
      </c>
      <c r="F3" s="3" t="s">
        <v>1</v>
      </c>
      <c r="G3" s="3" t="s">
        <v>13</v>
      </c>
      <c r="H3" s="3" t="s">
        <v>14</v>
      </c>
      <c r="I3" s="27" t="s">
        <v>15</v>
      </c>
      <c r="J3" s="27" t="s">
        <v>16</v>
      </c>
      <c r="K3" s="15" t="s">
        <v>17</v>
      </c>
      <c r="L3" s="15" t="s">
        <v>18</v>
      </c>
      <c r="M3" s="48" t="s">
        <v>32</v>
      </c>
    </row>
    <row r="4" spans="1:13" ht="15.75" thickBot="1" x14ac:dyDescent="0.3">
      <c r="A4" s="65"/>
      <c r="B4" s="1" t="s">
        <v>35</v>
      </c>
      <c r="C4" s="30" t="s">
        <v>6</v>
      </c>
      <c r="D4" s="33" t="s">
        <v>7</v>
      </c>
      <c r="E4" s="30" t="s">
        <v>7</v>
      </c>
      <c r="F4" s="36" t="s">
        <v>6</v>
      </c>
      <c r="G4" s="30" t="s">
        <v>6</v>
      </c>
      <c r="H4" s="33"/>
      <c r="I4" s="37" t="s">
        <v>6</v>
      </c>
      <c r="J4" s="37" t="s">
        <v>6</v>
      </c>
      <c r="K4" s="36" t="s">
        <v>6</v>
      </c>
      <c r="L4" s="36" t="s">
        <v>6</v>
      </c>
      <c r="M4" s="35">
        <f>COUNTIF(C4:L4,"+")-(COUNTIF(C4:L4,"-"))</f>
        <v>5</v>
      </c>
    </row>
    <row r="5" spans="1:13" s="2" customFormat="1" ht="15.75" thickBot="1" x14ac:dyDescent="0.3">
      <c r="A5" s="65"/>
      <c r="B5" s="1" t="s">
        <v>8</v>
      </c>
      <c r="C5" s="30"/>
      <c r="D5" s="30"/>
      <c r="E5" s="34" t="s">
        <v>6</v>
      </c>
      <c r="F5" s="30" t="s">
        <v>7</v>
      </c>
      <c r="G5" s="22" t="s">
        <v>6</v>
      </c>
      <c r="H5" s="22"/>
      <c r="I5" s="34" t="s">
        <v>7</v>
      </c>
      <c r="J5" s="34" t="s">
        <v>7</v>
      </c>
      <c r="K5" s="34" t="s">
        <v>7</v>
      </c>
      <c r="L5" s="34"/>
      <c r="M5" s="31">
        <f t="shared" ref="M5:M6" si="0">COUNTIF(C5:L5,"+")-(COUNTIF(C5:L5,"-"))</f>
        <v>-2</v>
      </c>
    </row>
    <row r="6" spans="1:13" ht="15.75" thickBot="1" x14ac:dyDescent="0.3">
      <c r="A6" s="65"/>
      <c r="B6" s="1" t="s">
        <v>9</v>
      </c>
      <c r="C6" s="30"/>
      <c r="D6" s="30" t="s">
        <v>7</v>
      </c>
      <c r="E6" s="22"/>
      <c r="F6" s="36" t="s">
        <v>6</v>
      </c>
      <c r="G6" s="36" t="s">
        <v>6</v>
      </c>
      <c r="H6" s="30" t="s">
        <v>6</v>
      </c>
      <c r="I6" s="22"/>
      <c r="J6" s="37" t="s">
        <v>6</v>
      </c>
      <c r="K6" s="37" t="s">
        <v>6</v>
      </c>
      <c r="L6" s="37" t="s">
        <v>6</v>
      </c>
      <c r="M6" s="31">
        <f t="shared" si="0"/>
        <v>5</v>
      </c>
    </row>
    <row r="7" spans="1:13" x14ac:dyDescent="0.25">
      <c r="A7" s="66"/>
      <c r="B7" s="24" t="s">
        <v>19</v>
      </c>
      <c r="C7" s="29">
        <f>COUNTIF(C4:C6,"+")-(COUNTIF(C4:C6,"-"))</f>
        <v>1</v>
      </c>
      <c r="D7" s="29">
        <f t="shared" ref="D7:L7" si="1">COUNTIF(D1:D6,"+")-(COUNTIF(D1:D6,"-"))</f>
        <v>-2</v>
      </c>
      <c r="E7" s="29">
        <f t="shared" si="1"/>
        <v>0</v>
      </c>
      <c r="F7" s="29">
        <f t="shared" si="1"/>
        <v>1</v>
      </c>
      <c r="G7" s="29">
        <f t="shared" si="1"/>
        <v>3</v>
      </c>
      <c r="H7" s="29">
        <f t="shared" si="1"/>
        <v>1</v>
      </c>
      <c r="I7" s="29">
        <f t="shared" si="1"/>
        <v>0</v>
      </c>
      <c r="J7" s="29">
        <f t="shared" si="1"/>
        <v>1</v>
      </c>
      <c r="K7" s="29">
        <f t="shared" si="1"/>
        <v>1</v>
      </c>
      <c r="L7" s="29">
        <f t="shared" si="1"/>
        <v>2</v>
      </c>
      <c r="M7" s="23"/>
    </row>
    <row r="8" spans="1:13" x14ac:dyDescent="0.25">
      <c r="A8" s="66"/>
    </row>
    <row r="9" spans="1:13" x14ac:dyDescent="0.25">
      <c r="A9" s="66"/>
      <c r="B9" s="8" t="s">
        <v>20</v>
      </c>
      <c r="C9" s="9" t="s">
        <v>4</v>
      </c>
      <c r="D9" s="32">
        <f>C7+E7+G7+I7</f>
        <v>4</v>
      </c>
      <c r="E9" t="s">
        <v>23</v>
      </c>
      <c r="H9" s="20"/>
    </row>
    <row r="10" spans="1:13" x14ac:dyDescent="0.25">
      <c r="A10" s="38"/>
      <c r="B10" s="8"/>
      <c r="C10" s="9"/>
      <c r="D10" s="32"/>
      <c r="H10" s="20"/>
    </row>
    <row r="11" spans="1:13" x14ac:dyDescent="0.25">
      <c r="B11" s="5"/>
      <c r="C11" s="8" t="s">
        <v>5</v>
      </c>
      <c r="D11" s="32">
        <f>D7+F7+H7+J7+K7+L7</f>
        <v>4</v>
      </c>
      <c r="E11" t="s">
        <v>28</v>
      </c>
      <c r="H11" s="21"/>
    </row>
    <row r="12" spans="1:13" x14ac:dyDescent="0.25">
      <c r="G12" s="6"/>
      <c r="H12" s="20"/>
    </row>
    <row r="13" spans="1:13" x14ac:dyDescent="0.25">
      <c r="B13" s="8" t="s">
        <v>21</v>
      </c>
      <c r="C13" s="9" t="s">
        <v>4</v>
      </c>
      <c r="D13" t="s">
        <v>44</v>
      </c>
      <c r="G13" s="6"/>
      <c r="H13" s="21"/>
    </row>
    <row r="14" spans="1:13" x14ac:dyDescent="0.25">
      <c r="C14" s="8" t="s">
        <v>5</v>
      </c>
      <c r="D14" t="s">
        <v>29</v>
      </c>
      <c r="G14" s="6"/>
    </row>
    <row r="16" spans="1:13" x14ac:dyDescent="0.25">
      <c r="B16" s="18" t="s">
        <v>22</v>
      </c>
      <c r="C16" s="18" t="s">
        <v>24</v>
      </c>
      <c r="D16" s="10" t="s">
        <v>45</v>
      </c>
    </row>
    <row r="19" spans="1:7" x14ac:dyDescent="0.25">
      <c r="C19" s="10" t="s">
        <v>25</v>
      </c>
    </row>
    <row r="20" spans="1:7" x14ac:dyDescent="0.25">
      <c r="A20" s="5"/>
      <c r="C20" s="10" t="s">
        <v>26</v>
      </c>
    </row>
    <row r="23" spans="1:7" x14ac:dyDescent="0.25">
      <c r="G23" s="6"/>
    </row>
    <row r="24" spans="1:7" x14ac:dyDescent="0.25">
      <c r="G24" s="6"/>
    </row>
    <row r="25" spans="1:7" x14ac:dyDescent="0.25">
      <c r="C25" s="6" t="s">
        <v>46</v>
      </c>
    </row>
    <row r="26" spans="1:7" x14ac:dyDescent="0.25">
      <c r="C26" s="6" t="s">
        <v>47</v>
      </c>
    </row>
    <row r="27" spans="1:7" x14ac:dyDescent="0.25">
      <c r="C27" s="6" t="s">
        <v>27</v>
      </c>
    </row>
    <row r="28" spans="1:7" x14ac:dyDescent="0.25">
      <c r="E28" s="6"/>
    </row>
    <row r="29" spans="1:7" x14ac:dyDescent="0.25">
      <c r="E29" s="6"/>
    </row>
    <row r="30" spans="1:7" x14ac:dyDescent="0.25">
      <c r="C30" t="s">
        <v>74</v>
      </c>
      <c r="E30" s="6"/>
    </row>
  </sheetData>
  <mergeCells count="3">
    <mergeCell ref="C2:K2"/>
    <mergeCell ref="A4:A6"/>
    <mergeCell ref="A7:A9"/>
  </mergeCells>
  <conditionalFormatting sqref="C4:L6">
    <cfRule type="cellIs" dxfId="28" priority="5" operator="equal">
      <formula>"-"</formula>
    </cfRule>
    <cfRule type="containsBlanks" dxfId="27" priority="7">
      <formula>LEN(TRIM(C4))=0</formula>
    </cfRule>
  </conditionalFormatting>
  <conditionalFormatting sqref="C7:L7">
    <cfRule type="cellIs" dxfId="26" priority="4" operator="lessThan">
      <formula>0</formula>
    </cfRule>
  </conditionalFormatting>
  <conditionalFormatting sqref="M4:M6">
    <cfRule type="cellIs" dxfId="25" priority="3" operator="lessThan">
      <formula>0</formula>
    </cfRule>
  </conditionalFormatting>
  <conditionalFormatting sqref="D9:D11">
    <cfRule type="cellIs" dxfId="24" priority="2" operator="lessThan">
      <formula>0</formula>
    </cfRule>
  </conditionalFormatting>
  <conditionalFormatting sqref="C3:L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4:L6">
      <formula1>$A$1:$A$2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20558D93-B453-4A2F-96A5-FE54ED2BBDB6}">
            <xm:f>NOT(ISERROR(SEARCH("+",C4)))</xm:f>
            <xm:f>"+"</xm:f>
            <x14:dxf>
              <fill>
                <patternFill>
                  <bgColor rgb="FF00B050"/>
                </patternFill>
              </fill>
            </x14:dxf>
          </x14:cfRule>
          <xm:sqref>C4:L6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90" zoomScaleNormal="90" workbookViewId="0">
      <selection activeCell="L15" sqref="L15"/>
    </sheetView>
  </sheetViews>
  <sheetFormatPr baseColWidth="10" defaultColWidth="8.85546875" defaultRowHeight="15" x14ac:dyDescent="0.25"/>
  <cols>
    <col min="1" max="1" width="2" bestFit="1" customWidth="1"/>
    <col min="2" max="2" width="62.85546875" customWidth="1"/>
    <col min="3" max="12" width="11.42578125" customWidth="1"/>
    <col min="13" max="13" width="8.42578125" style="19" bestFit="1" customWidth="1"/>
  </cols>
  <sheetData>
    <row r="1" spans="1:15" x14ac:dyDescent="0.25">
      <c r="A1" s="28"/>
      <c r="B1" s="10"/>
    </row>
    <row r="2" spans="1:15" x14ac:dyDescent="0.25">
      <c r="A2" s="28"/>
      <c r="C2" s="67" t="s">
        <v>10</v>
      </c>
      <c r="D2" s="67"/>
      <c r="E2" s="67"/>
      <c r="F2" s="67"/>
      <c r="G2" s="67"/>
      <c r="H2" s="67"/>
      <c r="I2" s="67"/>
      <c r="J2" s="67"/>
      <c r="K2" s="67"/>
      <c r="L2" s="16"/>
    </row>
    <row r="3" spans="1:15" ht="45.75" thickBot="1" x14ac:dyDescent="0.3">
      <c r="B3" s="47" t="s">
        <v>36</v>
      </c>
      <c r="C3" s="3" t="s">
        <v>11</v>
      </c>
      <c r="D3" s="3" t="s">
        <v>12</v>
      </c>
      <c r="E3" s="3" t="s">
        <v>0</v>
      </c>
      <c r="F3" s="3" t="s">
        <v>1</v>
      </c>
      <c r="G3" s="3" t="s">
        <v>13</v>
      </c>
      <c r="H3" s="3" t="s">
        <v>14</v>
      </c>
      <c r="I3" s="27" t="s">
        <v>15</v>
      </c>
      <c r="J3" s="27" t="s">
        <v>16</v>
      </c>
      <c r="K3" s="15" t="s">
        <v>17</v>
      </c>
      <c r="L3" s="15" t="s">
        <v>18</v>
      </c>
      <c r="M3" s="43" t="s">
        <v>33</v>
      </c>
      <c r="N3" s="43" t="s">
        <v>30</v>
      </c>
      <c r="O3" s="43" t="s">
        <v>31</v>
      </c>
    </row>
    <row r="4" spans="1:15" ht="15.75" thickBot="1" x14ac:dyDescent="0.3">
      <c r="A4" s="65"/>
      <c r="B4" s="1" t="s">
        <v>35</v>
      </c>
      <c r="C4" s="30">
        <v>100</v>
      </c>
      <c r="D4" s="33">
        <v>-50</v>
      </c>
      <c r="E4" s="30">
        <v>-20</v>
      </c>
      <c r="F4" s="36">
        <v>30</v>
      </c>
      <c r="G4" s="30">
        <v>100</v>
      </c>
      <c r="H4" s="33">
        <v>0</v>
      </c>
      <c r="I4" s="37">
        <v>20</v>
      </c>
      <c r="J4" s="37">
        <v>20</v>
      </c>
      <c r="K4" s="36">
        <v>20</v>
      </c>
      <c r="L4" s="36">
        <v>20</v>
      </c>
      <c r="M4" s="35">
        <f>SUMIF('BOAT CUALITATIVO'!C4:L4,"+",C4:L4)</f>
        <v>310</v>
      </c>
      <c r="N4" s="35">
        <f>SUMIF('BOAT CUALITATIVO'!C4:L4,"-",C4:L4)*-1</f>
        <v>70</v>
      </c>
      <c r="O4" s="42">
        <f>+M4/N4</f>
        <v>4.4285714285714288</v>
      </c>
    </row>
    <row r="5" spans="1:15" s="2" customFormat="1" ht="15.75" thickBot="1" x14ac:dyDescent="0.3">
      <c r="A5" s="65"/>
      <c r="B5" s="1" t="s">
        <v>8</v>
      </c>
      <c r="C5" s="30">
        <v>0</v>
      </c>
      <c r="D5" s="30">
        <v>0</v>
      </c>
      <c r="E5" s="34">
        <v>20</v>
      </c>
      <c r="F5" s="30">
        <v>-15</v>
      </c>
      <c r="G5" s="22">
        <v>20</v>
      </c>
      <c r="H5" s="22">
        <v>0</v>
      </c>
      <c r="I5" s="34">
        <v>-10</v>
      </c>
      <c r="J5" s="34">
        <v>-10</v>
      </c>
      <c r="K5" s="34">
        <v>-10</v>
      </c>
      <c r="L5" s="34">
        <v>0</v>
      </c>
      <c r="M5" s="35">
        <f>SUMIF('BOAT CUALITATIVO'!C5:L5,"+",C5:L5)</f>
        <v>40</v>
      </c>
      <c r="N5" s="35">
        <f>SUMIF('BOAT CUALITATIVO'!C5:L5,"-",C5:L5)*-1</f>
        <v>45</v>
      </c>
      <c r="O5" s="42">
        <f t="shared" ref="O5:O6" si="0">+M5/N5</f>
        <v>0.88888888888888884</v>
      </c>
    </row>
    <row r="6" spans="1:15" ht="15.75" thickBot="1" x14ac:dyDescent="0.3">
      <c r="A6" s="65"/>
      <c r="B6" s="1" t="s">
        <v>9</v>
      </c>
      <c r="C6" s="30">
        <v>0</v>
      </c>
      <c r="D6" s="30">
        <v>-20</v>
      </c>
      <c r="E6" s="22">
        <v>0</v>
      </c>
      <c r="F6" s="36">
        <v>10</v>
      </c>
      <c r="G6" s="36">
        <v>10</v>
      </c>
      <c r="H6" s="30">
        <v>10</v>
      </c>
      <c r="I6" s="22">
        <v>0</v>
      </c>
      <c r="J6" s="37">
        <v>15</v>
      </c>
      <c r="K6" s="37">
        <v>5</v>
      </c>
      <c r="L6" s="37">
        <v>5</v>
      </c>
      <c r="M6" s="35">
        <f>SUMIF('BOAT CUALITATIVO'!C6:L6,"+",C6:L6)</f>
        <v>55</v>
      </c>
      <c r="N6" s="35">
        <f>SUMIF('BOAT CUALITATIVO'!C6:L6,"-",C6:L6)*-1</f>
        <v>20</v>
      </c>
      <c r="O6" s="42">
        <f t="shared" si="0"/>
        <v>2.75</v>
      </c>
    </row>
    <row r="7" spans="1:15" x14ac:dyDescent="0.25">
      <c r="A7" s="66"/>
      <c r="B7" s="25" t="s">
        <v>33</v>
      </c>
      <c r="C7" s="44">
        <f>+SUMIF('BOAT CUALITATIVO'!C4:C6,"+",'BOAT ECONÓMICO'!C4:C6)</f>
        <v>100</v>
      </c>
      <c r="D7" s="44">
        <f>+SUMIF('BOAT CUALITATIVO'!D4:D6,"+",'BOAT ECONÓMICO'!D4:D6)</f>
        <v>0</v>
      </c>
      <c r="E7" s="44">
        <f>+SUMIF('BOAT CUALITATIVO'!E4:E6,"+",'BOAT ECONÓMICO'!E4:E6)</f>
        <v>20</v>
      </c>
      <c r="F7" s="44">
        <f>+SUMIF('BOAT CUALITATIVO'!F4:F6,"+",'BOAT ECONÓMICO'!F4:F6)</f>
        <v>40</v>
      </c>
      <c r="G7" s="44">
        <f>+SUMIF('BOAT CUALITATIVO'!G4:G6,"+",'BOAT ECONÓMICO'!G4:G6)</f>
        <v>130</v>
      </c>
      <c r="H7" s="44">
        <f>+SUMIF('BOAT CUALITATIVO'!H4:H6,"+",'BOAT ECONÓMICO'!H4:H6)</f>
        <v>10</v>
      </c>
      <c r="I7" s="44">
        <f>+SUMIF('BOAT CUALITATIVO'!I4:I6,"+",'BOAT ECONÓMICO'!I4:I6)</f>
        <v>20</v>
      </c>
      <c r="J7" s="44">
        <f>+SUMIF('BOAT CUALITATIVO'!J4:J6,"+",'BOAT ECONÓMICO'!J4:J6)</f>
        <v>35</v>
      </c>
      <c r="K7" s="44">
        <f>+SUMIF('BOAT CUALITATIVO'!K4:K6,"+",'BOAT ECONÓMICO'!K4:K6)</f>
        <v>25</v>
      </c>
      <c r="L7" s="44">
        <f>+SUMIF('BOAT CUALITATIVO'!L4:L6,"+",'BOAT ECONÓMICO'!L4:L6)</f>
        <v>25</v>
      </c>
      <c r="M7" s="23"/>
    </row>
    <row r="8" spans="1:15" x14ac:dyDescent="0.25">
      <c r="A8" s="66"/>
      <c r="B8" s="25" t="s">
        <v>30</v>
      </c>
      <c r="C8" s="44">
        <f>+SUMIF('BOAT CUALITATIVO'!C4:C6,"-",'BOAT ECONÓMICO'!C4:C6)*-1</f>
        <v>0</v>
      </c>
      <c r="D8" s="44">
        <f>+SUMIF('BOAT CUALITATIVO'!D4:D6,"-",'BOAT ECONÓMICO'!D4:D6)*-1</f>
        <v>70</v>
      </c>
      <c r="E8" s="44">
        <f>+SUMIF('BOAT CUALITATIVO'!E4:E6,"-",'BOAT ECONÓMICO'!E4:E6)*-1</f>
        <v>20</v>
      </c>
      <c r="F8" s="44">
        <f>+SUMIF('BOAT CUALITATIVO'!F4:F6,"-",'BOAT ECONÓMICO'!F4:F6)*-1</f>
        <v>15</v>
      </c>
      <c r="G8" s="44">
        <f>+SUMIF('BOAT CUALITATIVO'!G4:G6,"-",'BOAT ECONÓMICO'!G4:G6)*-1</f>
        <v>0</v>
      </c>
      <c r="H8" s="44">
        <f>+SUMIF('BOAT CUALITATIVO'!H4:H6,"-",'BOAT ECONÓMICO'!H4:H6)*-1</f>
        <v>0</v>
      </c>
      <c r="I8" s="44">
        <f>+SUMIF('BOAT CUALITATIVO'!I4:I6,"-",'BOAT ECONÓMICO'!I4:I6)*-1</f>
        <v>10</v>
      </c>
      <c r="J8" s="44">
        <f>+SUMIF('BOAT CUALITATIVO'!J4:J6,"-",'BOAT ECONÓMICO'!J4:J6)*-1</f>
        <v>10</v>
      </c>
      <c r="K8" s="44">
        <f>+SUMIF('BOAT CUALITATIVO'!K4:K6,"-",'BOAT ECONÓMICO'!K4:K6)*-1</f>
        <v>10</v>
      </c>
      <c r="L8" s="44">
        <f>+SUMIF('BOAT CUALITATIVO'!L4:L6,"-",'BOAT ECONÓMICO'!L4:L6)*-1</f>
        <v>0</v>
      </c>
      <c r="M8" s="26"/>
    </row>
    <row r="9" spans="1:15" x14ac:dyDescent="0.25">
      <c r="A9" s="66"/>
      <c r="B9" s="25" t="s">
        <v>34</v>
      </c>
      <c r="C9" s="42">
        <f>+IF(C8&gt;0,C7/C8,C7/1)</f>
        <v>100</v>
      </c>
      <c r="D9" s="42">
        <f t="shared" ref="D9:L9" si="1">+IF(D8&gt;0,D7/D8,D7/1)</f>
        <v>0</v>
      </c>
      <c r="E9" s="42">
        <f t="shared" si="1"/>
        <v>1</v>
      </c>
      <c r="F9" s="42">
        <f t="shared" si="1"/>
        <v>2.6666666666666665</v>
      </c>
      <c r="G9" s="42">
        <f t="shared" si="1"/>
        <v>130</v>
      </c>
      <c r="H9" s="42">
        <f t="shared" si="1"/>
        <v>10</v>
      </c>
      <c r="I9" s="42">
        <f t="shared" si="1"/>
        <v>2</v>
      </c>
      <c r="J9" s="42">
        <f t="shared" si="1"/>
        <v>3.5</v>
      </c>
      <c r="K9" s="42">
        <f t="shared" si="1"/>
        <v>2.5</v>
      </c>
      <c r="L9" s="42">
        <f t="shared" si="1"/>
        <v>25</v>
      </c>
      <c r="M9" s="26"/>
    </row>
    <row r="10" spans="1:15" x14ac:dyDescent="0.25">
      <c r="A10" s="66"/>
      <c r="M10" s="40"/>
    </row>
    <row r="11" spans="1:15" x14ac:dyDescent="0.25">
      <c r="A11" s="66"/>
      <c r="B11" s="8" t="s">
        <v>38</v>
      </c>
      <c r="C11" s="9"/>
      <c r="D11" s="32"/>
      <c r="H11" s="20"/>
    </row>
    <row r="12" spans="1:15" x14ac:dyDescent="0.25">
      <c r="A12" s="39"/>
      <c r="B12" s="8" t="s">
        <v>37</v>
      </c>
      <c r="C12" s="9"/>
      <c r="D12" s="32"/>
      <c r="H12" s="20"/>
    </row>
    <row r="13" spans="1:15" x14ac:dyDescent="0.25">
      <c r="B13" s="8" t="s">
        <v>39</v>
      </c>
      <c r="C13" s="41">
        <f>+SUMIF('BOAT CUALITATIVO'!C4:L6,"+",'BOAT ECONÓMICO'!C4:L6)/(+SUMIF('BOAT CUALITATIVO'!C4:L6,"-",'BOAT ECONÓMICO'!C4:L6)*-1)</f>
        <v>3</v>
      </c>
      <c r="D13" s="32"/>
      <c r="H13" s="21"/>
    </row>
    <row r="14" spans="1:15" x14ac:dyDescent="0.25">
      <c r="G14" s="6"/>
      <c r="H14" s="20"/>
    </row>
    <row r="15" spans="1:15" x14ac:dyDescent="0.25">
      <c r="B15" s="8"/>
      <c r="C15" s="9"/>
      <c r="G15" s="6"/>
      <c r="H15" s="21"/>
    </row>
    <row r="16" spans="1:15" x14ac:dyDescent="0.25">
      <c r="C16" s="46"/>
      <c r="G16" s="6"/>
    </row>
    <row r="17" spans="1:7" x14ac:dyDescent="0.25">
      <c r="C17" s="45"/>
    </row>
    <row r="18" spans="1:7" x14ac:dyDescent="0.25">
      <c r="B18" s="18"/>
      <c r="C18" s="18"/>
      <c r="D18" s="10"/>
    </row>
    <row r="21" spans="1:7" x14ac:dyDescent="0.25">
      <c r="C21" s="10" t="s">
        <v>42</v>
      </c>
    </row>
    <row r="22" spans="1:7" x14ac:dyDescent="0.25">
      <c r="A22" s="5"/>
      <c r="C22" s="10" t="s">
        <v>40</v>
      </c>
    </row>
    <row r="25" spans="1:7" x14ac:dyDescent="0.25">
      <c r="G25" s="6"/>
    </row>
    <row r="26" spans="1:7" x14ac:dyDescent="0.25">
      <c r="G26" s="6"/>
    </row>
    <row r="27" spans="1:7" x14ac:dyDescent="0.25">
      <c r="C27" s="6" t="s">
        <v>75</v>
      </c>
    </row>
    <row r="28" spans="1:7" x14ac:dyDescent="0.25">
      <c r="C28" s="6" t="s">
        <v>41</v>
      </c>
    </row>
    <row r="29" spans="1:7" x14ac:dyDescent="0.25">
      <c r="C29" s="6" t="s">
        <v>43</v>
      </c>
    </row>
    <row r="30" spans="1:7" x14ac:dyDescent="0.25">
      <c r="E30" s="6"/>
    </row>
    <row r="31" spans="1:7" x14ac:dyDescent="0.25">
      <c r="E31" s="6"/>
    </row>
    <row r="32" spans="1:7" x14ac:dyDescent="0.25">
      <c r="C32" t="s">
        <v>76</v>
      </c>
      <c r="E32" s="6"/>
    </row>
  </sheetData>
  <mergeCells count="3">
    <mergeCell ref="C2:K2"/>
    <mergeCell ref="A4:A6"/>
    <mergeCell ref="A7:A11"/>
  </mergeCells>
  <conditionalFormatting sqref="N3:O3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L6">
    <cfRule type="cellIs" dxfId="22" priority="12" operator="equal">
      <formula>0</formula>
    </cfRule>
    <cfRule type="cellIs" dxfId="21" priority="13" operator="equal">
      <formula>25</formula>
    </cfRule>
    <cfRule type="cellIs" dxfId="20" priority="14" operator="lessThan">
      <formula>0</formula>
    </cfRule>
    <cfRule type="cellIs" dxfId="19" priority="15" operator="greaterThan">
      <formula>0</formula>
    </cfRule>
    <cfRule type="cellIs" dxfId="18" priority="29" operator="equal">
      <formula>"-"</formula>
    </cfRule>
    <cfRule type="containsBlanks" dxfId="17" priority="31">
      <formula>LEN(TRIM(C4))=0</formula>
    </cfRule>
  </conditionalFormatting>
  <conditionalFormatting sqref="M4">
    <cfRule type="cellIs" dxfId="16" priority="27" operator="lessThan">
      <formula>0</formula>
    </cfRule>
  </conditionalFormatting>
  <conditionalFormatting sqref="D11:D13">
    <cfRule type="cellIs" dxfId="15" priority="26" operator="lessThan">
      <formula>0</formula>
    </cfRule>
  </conditionalFormatting>
  <conditionalFormatting sqref="N4">
    <cfRule type="cellIs" dxfId="14" priority="25" operator="lessThan">
      <formula>0</formula>
    </cfRule>
  </conditionalFormatting>
  <conditionalFormatting sqref="M5:M6">
    <cfRule type="cellIs" dxfId="13" priority="24" operator="lessThan">
      <formula>0</formula>
    </cfRule>
  </conditionalFormatting>
  <conditionalFormatting sqref="N5:N6">
    <cfRule type="cellIs" dxfId="12" priority="23" operator="lessThan">
      <formula>0</formula>
    </cfRule>
  </conditionalFormatting>
  <conditionalFormatting sqref="C7:C8">
    <cfRule type="cellIs" dxfId="11" priority="22" operator="lessThan">
      <formula>0</formula>
    </cfRule>
  </conditionalFormatting>
  <conditionalFormatting sqref="D7:L8">
    <cfRule type="cellIs" dxfId="10" priority="16" operator="lessThan">
      <formula>0</formula>
    </cfRule>
  </conditionalFormatting>
  <conditionalFormatting sqref="O4:O6">
    <cfRule type="cellIs" dxfId="9" priority="9" operator="equal">
      <formula>1</formula>
    </cfRule>
    <cfRule type="cellIs" dxfId="8" priority="10" operator="lessThan">
      <formula>1</formula>
    </cfRule>
    <cfRule type="cellIs" dxfId="7" priority="11" operator="greaterThan">
      <formula>1</formula>
    </cfRule>
  </conditionalFormatting>
  <conditionalFormatting sqref="C9:L9">
    <cfRule type="cellIs" dxfId="6" priority="6" operator="equal">
      <formula>1</formula>
    </cfRule>
    <cfRule type="cellIs" dxfId="5" priority="7" operator="lessThan">
      <formula>1</formula>
    </cfRule>
    <cfRule type="cellIs" dxfId="4" priority="8" operator="greaterThan">
      <formula>1</formula>
    </cfRule>
  </conditionalFormatting>
  <conditionalFormatting sqref="C13">
    <cfRule type="cellIs" dxfId="3" priority="2" operator="equal">
      <formula>1</formula>
    </cfRule>
    <cfRule type="cellIs" dxfId="2" priority="3" operator="lessThan">
      <formula>1</formula>
    </cfRule>
    <cfRule type="cellIs" dxfId="1" priority="4" operator="greaterThan">
      <formula>1</formula>
    </cfRule>
  </conditionalFormatting>
  <conditionalFormatting sqref="C3:L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" operator="containsText" id="{F42EDF1C-0AC6-4D16-A330-125A603CB9FD}">
            <xm:f>NOT(ISERROR(SEARCH("+",C4)))</xm:f>
            <xm:f>"+"</xm:f>
            <x14:dxf>
              <fill>
                <patternFill>
                  <bgColor rgb="FF00B050"/>
                </patternFill>
              </fill>
            </x14:dxf>
          </x14:cfRule>
          <xm:sqref>C4:L6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No Coop (Pres)</vt:lpstr>
      <vt:lpstr>Coop (Pres)</vt:lpstr>
      <vt:lpstr>BOAT CUALITATIVO</vt:lpstr>
      <vt:lpstr>BOAT ECONÓMICO</vt:lpstr>
      <vt:lpstr>'Coop (Pres)'!Área_de_impresión</vt:lpstr>
      <vt:lpstr>'No Coop (Pres)'!Área_de_impresión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IUCN\barchiesis</dc:creator>
  <cp:lastModifiedBy>AMMOUR Tania</cp:lastModifiedBy>
  <cp:lastPrinted>2014-12-01T07:55:41Z</cp:lastPrinted>
  <dcterms:created xsi:type="dcterms:W3CDTF">2014-06-18T08:15:27Z</dcterms:created>
  <dcterms:modified xsi:type="dcterms:W3CDTF">2021-08-11T12:33:34Z</dcterms:modified>
</cp:coreProperties>
</file>